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Deer Management Groups\Mid West DMG\2024\June 2024 modelling &amp; meeting\"/>
    </mc:Choice>
  </mc:AlternateContent>
  <xr:revisionPtr revIDLastSave="0" documentId="13_ncr:1_{63F85D40-7B62-49E2-ABD4-D2D29E82562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WDMG Pop Models" sheetId="2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20" l="1"/>
  <c r="E28" i="20"/>
  <c r="E24" i="20"/>
  <c r="E20" i="20"/>
  <c r="E16" i="20"/>
  <c r="E12" i="20"/>
  <c r="B7" i="20" l="1"/>
  <c r="C7" i="20"/>
  <c r="C9" i="20" l="1"/>
  <c r="C10" i="20" s="1"/>
  <c r="E6" i="20"/>
  <c r="B9" i="20"/>
  <c r="F6" i="20" l="1"/>
  <c r="D9" i="20"/>
  <c r="E7" i="20"/>
  <c r="B10" i="20"/>
  <c r="E9" i="20" l="1"/>
  <c r="F7" i="20"/>
  <c r="D10" i="20"/>
  <c r="C11" i="20" l="1"/>
  <c r="B11" i="20"/>
  <c r="E10" i="20"/>
  <c r="F10" i="20" l="1"/>
  <c r="D11" i="20"/>
  <c r="B13" i="20"/>
  <c r="C13" i="20"/>
  <c r="B14" i="20" l="1"/>
  <c r="D13" i="20"/>
  <c r="E11" i="20"/>
  <c r="C14" i="20"/>
  <c r="F11" i="20" l="1"/>
  <c r="E13" i="20"/>
  <c r="D14" i="20"/>
  <c r="B15" i="20" l="1"/>
  <c r="E14" i="20"/>
  <c r="F14" i="20" s="1"/>
  <c r="C15" i="20"/>
  <c r="D15" i="20" s="1"/>
  <c r="C17" i="20" l="1"/>
  <c r="E15" i="20"/>
  <c r="F15" i="20" s="1"/>
  <c r="B17" i="20"/>
  <c r="C18" i="20" l="1"/>
  <c r="D17" i="20"/>
  <c r="B18" i="20"/>
  <c r="D18" i="20" l="1"/>
  <c r="E17" i="20"/>
  <c r="E18" i="20" l="1"/>
  <c r="F18" i="20" s="1"/>
  <c r="B19" i="20"/>
  <c r="B21" i="20" s="1"/>
  <c r="C19" i="20"/>
  <c r="D19" i="20" s="1"/>
  <c r="C21" i="20" l="1"/>
  <c r="B22" i="20"/>
  <c r="D21" i="20" l="1"/>
  <c r="E21" i="20" s="1"/>
  <c r="C22" i="20"/>
  <c r="E19" i="20"/>
  <c r="F19" i="20" s="1"/>
  <c r="D22" i="20" l="1"/>
  <c r="B23" i="20" s="1"/>
  <c r="B25" i="20" l="1"/>
  <c r="E22" i="20"/>
  <c r="F22" i="20" s="1"/>
  <c r="C23" i="20"/>
  <c r="D23" i="20" s="1"/>
  <c r="B26" i="20" l="1"/>
  <c r="E23" i="20"/>
  <c r="F23" i="20" s="1"/>
  <c r="C25" i="20"/>
  <c r="C26" i="20" s="1"/>
  <c r="D25" i="20" l="1"/>
  <c r="E25" i="20" s="1"/>
  <c r="D26" i="20" l="1"/>
  <c r="C27" i="20" l="1"/>
  <c r="D27" i="20" s="1"/>
  <c r="E26" i="20"/>
  <c r="F26" i="20" s="1"/>
  <c r="B27" i="20"/>
  <c r="B29" i="20" l="1"/>
  <c r="B30" i="20" s="1"/>
  <c r="D29" i="20"/>
  <c r="D30" i="20" s="1"/>
  <c r="C29" i="20"/>
  <c r="C30" i="20" s="1"/>
  <c r="C31" i="20" l="1"/>
  <c r="D31" i="20" s="1"/>
  <c r="E30" i="20"/>
  <c r="F30" i="20" s="1"/>
  <c r="B31" i="20"/>
  <c r="B33" i="20" s="1"/>
  <c r="E29" i="20"/>
  <c r="E27" i="20"/>
  <c r="F27" i="20" s="1"/>
  <c r="D33" i="20" l="1"/>
  <c r="D34" i="20" s="1"/>
  <c r="C33" i="20"/>
  <c r="C34" i="20" s="1"/>
  <c r="B34" i="20"/>
  <c r="C35" i="20" l="1"/>
  <c r="D35" i="20" s="1"/>
  <c r="E31" i="20"/>
  <c r="F31" i="20" s="1"/>
  <c r="E33" i="20"/>
  <c r="E34" i="20"/>
  <c r="F34" i="20" s="1"/>
  <c r="B35" i="20"/>
  <c r="E35" i="20" l="1"/>
  <c r="F35" i="20" s="1"/>
</calcChain>
</file>

<file path=xl/sharedStrings.xml><?xml version="1.0" encoding="utf-8"?>
<sst xmlns="http://schemas.openxmlformats.org/spreadsheetml/2006/main" count="38" uniqueCount="37">
  <si>
    <t>2021 Spring Population</t>
  </si>
  <si>
    <t>2021 Summer Population</t>
  </si>
  <si>
    <t>2022 Mortality</t>
  </si>
  <si>
    <t>2022 Spring Population</t>
  </si>
  <si>
    <t>2022 Summer Population</t>
  </si>
  <si>
    <t>2023 Mortality</t>
  </si>
  <si>
    <t>2023 Spring Population</t>
  </si>
  <si>
    <t>2023 Summer Population</t>
  </si>
  <si>
    <t>2024 Mortality</t>
  </si>
  <si>
    <t>2024 Spring Population</t>
  </si>
  <si>
    <t>2024 Summer Population</t>
  </si>
  <si>
    <t>Stags</t>
  </si>
  <si>
    <t>Hinds</t>
  </si>
  <si>
    <t>Calves</t>
  </si>
  <si>
    <t>Total</t>
  </si>
  <si>
    <t>Density</t>
  </si>
  <si>
    <t xml:space="preserve"> </t>
  </si>
  <si>
    <t>2021/22 Actual Cull</t>
  </si>
  <si>
    <t>2024/25 Proposed Cull</t>
  </si>
  <si>
    <t>2025 Mortality</t>
  </si>
  <si>
    <t>2025 Spring Population</t>
  </si>
  <si>
    <t>2025 Summer Population</t>
  </si>
  <si>
    <t>2025/26 Proposed Cull</t>
  </si>
  <si>
    <t>2026 Mortality</t>
  </si>
  <si>
    <t>2026 Spring Population</t>
  </si>
  <si>
    <t>2026 Summer Population</t>
  </si>
  <si>
    <t>2026/27 Proposed Cull</t>
  </si>
  <si>
    <t>2027 Mortality</t>
  </si>
  <si>
    <t>2027 Spring Population</t>
  </si>
  <si>
    <t>2027 Summer Population</t>
  </si>
  <si>
    <t>East Side model 2023-28</t>
  </si>
  <si>
    <t>2027/28 Proposed Cull</t>
  </si>
  <si>
    <t>2028 Mortality</t>
  </si>
  <si>
    <t>2028 Spring Population</t>
  </si>
  <si>
    <t>2028 Summer Population</t>
  </si>
  <si>
    <t>2022/23 Actual Cull</t>
  </si>
  <si>
    <t>2023/24 Actual Cull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</si>
</sst>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1" fontId="2" fillId="0" borderId="1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1" fillId="3" borderId="6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1" fontId="0" fillId="4" borderId="4" xfId="0" applyNumberFormat="1" applyFill="1" applyBorder="1" applyAlignment="1">
      <alignment horizontal="center" vertical="center"/>
    </xf>
    <xf numFmtId="1" fontId="2" fillId="4" borderId="3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1" fontId="2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1" fontId="0" fillId="2" borderId="2" xfId="0" applyNumberFormat="1" applyFill="1" applyBorder="1" applyAlignment="1">
      <alignment horizontal="center" vertical="center"/>
    </xf>
    <xf numFmtId="0" fontId="1" fillId="6" borderId="6" xfId="0" applyFont="1" applyFill="1" applyBorder="1" applyAlignment="1">
      <alignment vertical="center"/>
    </xf>
    <xf numFmtId="0" fontId="0" fillId="6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1" fillId="5" borderId="6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2:F35"/>
  <sheetViews>
    <sheetView tabSelected="1" topLeftCell="A20" workbookViewId="0">
      <selection activeCell="L29" sqref="L29"/>
    </sheetView>
  </sheetViews>
  <sheetFormatPr defaultRowHeight="14" x14ac:dyDescent="0.3"/>
  <cols>
    <col min="1" max="1" width="25.6640625" customWidth="1"/>
  </cols>
  <sheetData>
    <row r="2" spans="1:6" ht="18" x14ac:dyDescent="0.4">
      <c r="A2" s="13" t="s">
        <v>30</v>
      </c>
      <c r="B2" s="13"/>
      <c r="C2" s="13"/>
      <c r="D2" s="13"/>
      <c r="E2" s="13"/>
    </row>
    <row r="3" spans="1:6" ht="18" x14ac:dyDescent="0.4">
      <c r="A3" s="13" t="s">
        <v>16</v>
      </c>
      <c r="B3" s="13"/>
      <c r="C3" s="13"/>
      <c r="D3" s="13"/>
      <c r="E3" s="13"/>
    </row>
    <row r="4" spans="1:6" ht="18" x14ac:dyDescent="0.4">
      <c r="A4" s="13" t="s">
        <v>16</v>
      </c>
      <c r="B4" s="13"/>
      <c r="C4" s="13"/>
      <c r="D4" s="13"/>
      <c r="E4" s="13"/>
    </row>
    <row r="5" spans="1:6" x14ac:dyDescent="0.3">
      <c r="A5" s="14"/>
      <c r="B5" s="4" t="s">
        <v>11</v>
      </c>
      <c r="C5" s="4" t="s">
        <v>12</v>
      </c>
      <c r="D5" s="4" t="s">
        <v>13</v>
      </c>
      <c r="E5" s="4" t="s">
        <v>14</v>
      </c>
      <c r="F5" s="4" t="s">
        <v>15</v>
      </c>
    </row>
    <row r="6" spans="1:6" x14ac:dyDescent="0.3">
      <c r="A6" s="11" t="s">
        <v>0</v>
      </c>
      <c r="B6" s="12">
        <v>1605</v>
      </c>
      <c r="C6" s="12">
        <v>2472</v>
      </c>
      <c r="D6" s="12">
        <v>650</v>
      </c>
      <c r="E6" s="19">
        <f t="shared" ref="E6:E7" si="0">SUM(B6:D6)</f>
        <v>4727</v>
      </c>
      <c r="F6" s="16">
        <f>(E6/600.22)</f>
        <v>7.8754456699210289</v>
      </c>
    </row>
    <row r="7" spans="1:6" x14ac:dyDescent="0.3">
      <c r="A7" s="8" t="s">
        <v>1</v>
      </c>
      <c r="B7" s="10">
        <f>B6+(0.5*D6)</f>
        <v>1930</v>
      </c>
      <c r="C7" s="10">
        <f>C6+(0.5*D6)</f>
        <v>2797</v>
      </c>
      <c r="D7" s="3">
        <v>780</v>
      </c>
      <c r="E7" s="9">
        <f t="shared" si="0"/>
        <v>5507</v>
      </c>
      <c r="F7" s="17">
        <f>(E7/600.22)</f>
        <v>9.1749691779680784</v>
      </c>
    </row>
    <row r="8" spans="1:6" x14ac:dyDescent="0.3">
      <c r="A8" s="8" t="s">
        <v>17</v>
      </c>
      <c r="B8" s="18">
        <v>141</v>
      </c>
      <c r="C8" s="18">
        <v>258</v>
      </c>
      <c r="D8" s="18">
        <v>80</v>
      </c>
      <c r="E8" s="18">
        <v>560</v>
      </c>
      <c r="F8" s="18"/>
    </row>
    <row r="9" spans="1:6" x14ac:dyDescent="0.3">
      <c r="A9" s="8" t="s">
        <v>2</v>
      </c>
      <c r="B9" s="1">
        <f>B7*0.02</f>
        <v>38.6</v>
      </c>
      <c r="C9" s="1">
        <f>C7*0.02</f>
        <v>55.94</v>
      </c>
      <c r="D9" s="1">
        <f>D7*0.06</f>
        <v>46.8</v>
      </c>
      <c r="E9" s="5">
        <f t="shared" ref="E9:E11" si="1">SUM(B9:D9)</f>
        <v>141.33999999999997</v>
      </c>
      <c r="F9" s="14"/>
    </row>
    <row r="10" spans="1:6" x14ac:dyDescent="0.3">
      <c r="A10" s="11" t="s">
        <v>3</v>
      </c>
      <c r="B10" s="12">
        <f>B7-(B8+B9)</f>
        <v>1750.4</v>
      </c>
      <c r="C10" s="12">
        <f>C7-(C8+C9)</f>
        <v>2483.06</v>
      </c>
      <c r="D10" s="12">
        <f>D7-(D8+D9)</f>
        <v>653.20000000000005</v>
      </c>
      <c r="E10" s="19">
        <f t="shared" si="1"/>
        <v>4886.66</v>
      </c>
      <c r="F10" s="16">
        <f t="shared" ref="F10:F11" si="2">(E10/600.22)</f>
        <v>8.1414481356835822</v>
      </c>
    </row>
    <row r="11" spans="1:6" x14ac:dyDescent="0.3">
      <c r="A11" s="8" t="s">
        <v>4</v>
      </c>
      <c r="B11" s="2">
        <f>B10+(0.5*D10)</f>
        <v>2077</v>
      </c>
      <c r="C11" s="2">
        <f>C10+(0.5*D10)</f>
        <v>2809.66</v>
      </c>
      <c r="D11" s="3">
        <f>C11*0.32</f>
        <v>899.09119999999996</v>
      </c>
      <c r="E11" s="6">
        <f t="shared" si="1"/>
        <v>5785.7511999999997</v>
      </c>
      <c r="F11" s="17">
        <f t="shared" si="2"/>
        <v>9.6393842257838784</v>
      </c>
    </row>
    <row r="12" spans="1:6" x14ac:dyDescent="0.3">
      <c r="A12" s="20" t="s">
        <v>35</v>
      </c>
      <c r="B12" s="21">
        <v>262</v>
      </c>
      <c r="C12" s="21">
        <v>363</v>
      </c>
      <c r="D12" s="21">
        <v>106</v>
      </c>
      <c r="E12" s="21">
        <f>SUM(B12:D12)</f>
        <v>731</v>
      </c>
      <c r="F12" s="14"/>
    </row>
    <row r="13" spans="1:6" x14ac:dyDescent="0.3">
      <c r="A13" s="8" t="s">
        <v>5</v>
      </c>
      <c r="B13" s="1">
        <f>B11*0.02</f>
        <v>41.54</v>
      </c>
      <c r="C13" s="1">
        <f>C11*0.02</f>
        <v>56.193199999999997</v>
      </c>
      <c r="D13" s="1">
        <f>D11*0.06</f>
        <v>53.945471999999995</v>
      </c>
      <c r="E13" s="5">
        <f t="shared" ref="E13:E15" si="3">SUM(B13:D13)</f>
        <v>151.67867200000001</v>
      </c>
      <c r="F13" s="14"/>
    </row>
    <row r="14" spans="1:6" x14ac:dyDescent="0.3">
      <c r="A14" s="11" t="s">
        <v>6</v>
      </c>
      <c r="B14" s="12">
        <f>B11-(B12+B13)</f>
        <v>1773.46</v>
      </c>
      <c r="C14" s="12">
        <f>C11-(C12+C13)</f>
        <v>2390.4667999999997</v>
      </c>
      <c r="D14" s="12">
        <f>D11-(D12+D13)</f>
        <v>739.14572799999996</v>
      </c>
      <c r="E14" s="19">
        <f t="shared" si="3"/>
        <v>4903.0725279999988</v>
      </c>
      <c r="F14" s="16">
        <f t="shared" ref="F14:F15" si="4">(E14/600.22)</f>
        <v>8.1687923228149657</v>
      </c>
    </row>
    <row r="15" spans="1:6" x14ac:dyDescent="0.3">
      <c r="A15" s="8" t="s">
        <v>7</v>
      </c>
      <c r="B15" s="2">
        <f>B14+(0.5*D14)</f>
        <v>2143.0328639999998</v>
      </c>
      <c r="C15" s="2">
        <f>C14+(0.5*D14)</f>
        <v>2760.0396639999999</v>
      </c>
      <c r="D15" s="3">
        <f>C15*0.36</f>
        <v>993.61427903999993</v>
      </c>
      <c r="E15" s="6">
        <f t="shared" si="3"/>
        <v>5896.6868070399996</v>
      </c>
      <c r="F15" s="17">
        <f t="shared" si="4"/>
        <v>9.8242091350504808</v>
      </c>
    </row>
    <row r="16" spans="1:6" x14ac:dyDescent="0.3">
      <c r="A16" s="20" t="s">
        <v>36</v>
      </c>
      <c r="B16" s="23">
        <v>300</v>
      </c>
      <c r="C16" s="23">
        <v>408</v>
      </c>
      <c r="D16" s="23">
        <v>139</v>
      </c>
      <c r="E16" s="23">
        <f>SUM(B16:D16)</f>
        <v>847</v>
      </c>
      <c r="F16" s="14"/>
    </row>
    <row r="17" spans="1:6" x14ac:dyDescent="0.3">
      <c r="A17" s="8" t="s">
        <v>8</v>
      </c>
      <c r="B17" s="1">
        <f>B15*0.02</f>
        <v>42.860657279999998</v>
      </c>
      <c r="C17" s="1">
        <f>C15*0.02</f>
        <v>55.200793279999999</v>
      </c>
      <c r="D17" s="1">
        <f>D15*0.06</f>
        <v>59.616856742399996</v>
      </c>
      <c r="E17" s="5">
        <f t="shared" ref="E17:E19" si="5">SUM(B17:D17)</f>
        <v>157.67830730239999</v>
      </c>
      <c r="F17" s="14"/>
    </row>
    <row r="18" spans="1:6" x14ac:dyDescent="0.3">
      <c r="A18" s="11" t="s">
        <v>9</v>
      </c>
      <c r="B18" s="12">
        <f>B15-(B16+B17)</f>
        <v>1800.1722067199998</v>
      </c>
      <c r="C18" s="12">
        <f>C15-(C16+C17)</f>
        <v>2296.8388707200002</v>
      </c>
      <c r="D18" s="12">
        <f>D15-(D16+D17)</f>
        <v>794.9974222976</v>
      </c>
      <c r="E18" s="19">
        <f t="shared" si="5"/>
        <v>4892.0084997375998</v>
      </c>
      <c r="F18" s="16">
        <f t="shared" ref="F18:F19" si="6">(E18/600.22)</f>
        <v>8.1503590345833192</v>
      </c>
    </row>
    <row r="19" spans="1:6" x14ac:dyDescent="0.3">
      <c r="A19" s="8" t="s">
        <v>10</v>
      </c>
      <c r="B19" s="2">
        <f>B18+(0.5*D18)</f>
        <v>2197.6709178687997</v>
      </c>
      <c r="C19" s="2">
        <f>C18+(0.5*D18)</f>
        <v>2694.3375818688</v>
      </c>
      <c r="D19" s="3">
        <f>C19*0.3</f>
        <v>808.30127456063997</v>
      </c>
      <c r="E19" s="6">
        <f t="shared" si="5"/>
        <v>5700.30977429824</v>
      </c>
      <c r="F19" s="17">
        <f t="shared" si="6"/>
        <v>9.4970340446806834</v>
      </c>
    </row>
    <row r="20" spans="1:6" x14ac:dyDescent="0.3">
      <c r="A20" s="24" t="s">
        <v>18</v>
      </c>
      <c r="B20" s="22">
        <v>332</v>
      </c>
      <c r="C20" s="22">
        <v>520</v>
      </c>
      <c r="D20" s="22">
        <v>190</v>
      </c>
      <c r="E20" s="22">
        <f>SUM(B20:D20)</f>
        <v>1042</v>
      </c>
      <c r="F20" s="14"/>
    </row>
    <row r="21" spans="1:6" x14ac:dyDescent="0.3">
      <c r="A21" s="8" t="s">
        <v>19</v>
      </c>
      <c r="B21" s="1">
        <f>B19*0.02</f>
        <v>43.953418357375995</v>
      </c>
      <c r="C21" s="1">
        <f>C19*0.02</f>
        <v>53.886751637376001</v>
      </c>
      <c r="D21" s="1">
        <f>D19*0.06</f>
        <v>48.498076473638399</v>
      </c>
      <c r="E21" s="5">
        <f t="shared" ref="E21:E23" si="7">SUM(B21:D21)</f>
        <v>146.33824646839039</v>
      </c>
      <c r="F21" s="14"/>
    </row>
    <row r="22" spans="1:6" x14ac:dyDescent="0.3">
      <c r="A22" s="11" t="s">
        <v>20</v>
      </c>
      <c r="B22" s="12">
        <f>B19-(B20+B21)</f>
        <v>1821.7174995114237</v>
      </c>
      <c r="C22" s="12">
        <f>C19-(C20+C21)</f>
        <v>2120.4508302314239</v>
      </c>
      <c r="D22" s="12">
        <f>D19-(D20+D21)</f>
        <v>569.80319808700153</v>
      </c>
      <c r="E22" s="19">
        <f t="shared" si="7"/>
        <v>4511.971527829849</v>
      </c>
      <c r="F22" s="16">
        <f t="shared" ref="F22:F23" si="8">(E22/600.22)</f>
        <v>7.5171962410946804</v>
      </c>
    </row>
    <row r="23" spans="1:6" x14ac:dyDescent="0.3">
      <c r="A23" s="8" t="s">
        <v>21</v>
      </c>
      <c r="B23" s="2">
        <f>B22+(0.5*D22)</f>
        <v>2106.6190985549247</v>
      </c>
      <c r="C23" s="2">
        <f>C22+(0.5*D22)</f>
        <v>2405.3524292749248</v>
      </c>
      <c r="D23" s="3">
        <f>C23*0.36</f>
        <v>865.92687453897292</v>
      </c>
      <c r="E23" s="6">
        <f t="shared" si="7"/>
        <v>5377.8984023688226</v>
      </c>
      <c r="F23" s="17">
        <f t="shared" si="8"/>
        <v>8.9598787150858392</v>
      </c>
    </row>
    <row r="24" spans="1:6" x14ac:dyDescent="0.3">
      <c r="A24" s="24" t="s">
        <v>22</v>
      </c>
      <c r="B24" s="22">
        <v>332</v>
      </c>
      <c r="C24" s="22">
        <v>520</v>
      </c>
      <c r="D24" s="22">
        <v>110</v>
      </c>
      <c r="E24" s="22">
        <f>SUM(B24:D24)</f>
        <v>962</v>
      </c>
      <c r="F24" s="14"/>
    </row>
    <row r="25" spans="1:6" x14ac:dyDescent="0.3">
      <c r="A25" s="8" t="s">
        <v>23</v>
      </c>
      <c r="B25" s="1">
        <f>B23*0.02</f>
        <v>42.132381971098496</v>
      </c>
      <c r="C25" s="1">
        <f>C23*0.02</f>
        <v>48.107048585498497</v>
      </c>
      <c r="D25" s="1">
        <f>D23*0.06</f>
        <v>51.955612472338373</v>
      </c>
      <c r="E25" s="5">
        <f t="shared" ref="E25:E27" si="9">SUM(B25:D25)</f>
        <v>142.19504302893537</v>
      </c>
      <c r="F25" s="14"/>
    </row>
    <row r="26" spans="1:6" x14ac:dyDescent="0.3">
      <c r="A26" s="11" t="s">
        <v>24</v>
      </c>
      <c r="B26" s="12">
        <f>B23-(B24+B25)</f>
        <v>1732.4867165838261</v>
      </c>
      <c r="C26" s="12">
        <f>C23-(C24+C25)</f>
        <v>1837.2453806894264</v>
      </c>
      <c r="D26" s="12">
        <f>D23-(D24+D25)</f>
        <v>703.97126206663461</v>
      </c>
      <c r="E26" s="19">
        <f t="shared" si="9"/>
        <v>4273.7033593398864</v>
      </c>
      <c r="F26" s="16">
        <f t="shared" ref="F26:F27" si="10">(E26/600.22)</f>
        <v>7.1202281818997806</v>
      </c>
    </row>
    <row r="27" spans="1:6" x14ac:dyDescent="0.3">
      <c r="A27" s="8" t="s">
        <v>25</v>
      </c>
      <c r="B27" s="2">
        <f>B26+(0.5*D26)</f>
        <v>2084.4723476171434</v>
      </c>
      <c r="C27" s="2">
        <f>C26+(0.5*D26)</f>
        <v>2189.2310117227435</v>
      </c>
      <c r="D27" s="3">
        <f>C27*0.36</f>
        <v>788.12316422018762</v>
      </c>
      <c r="E27" s="6">
        <f t="shared" si="9"/>
        <v>5061.8265235600738</v>
      </c>
      <c r="F27" s="17">
        <f t="shared" si="10"/>
        <v>8.4332853346440864</v>
      </c>
    </row>
    <row r="28" spans="1:6" x14ac:dyDescent="0.3">
      <c r="A28" s="7" t="s">
        <v>26</v>
      </c>
      <c r="B28" s="15">
        <v>275</v>
      </c>
      <c r="C28" s="15">
        <v>330</v>
      </c>
      <c r="D28" s="15">
        <v>110</v>
      </c>
      <c r="E28" s="15">
        <f>SUM(B28:D28)</f>
        <v>715</v>
      </c>
      <c r="F28" s="14"/>
    </row>
    <row r="29" spans="1:6" x14ac:dyDescent="0.3">
      <c r="A29" s="8" t="s">
        <v>27</v>
      </c>
      <c r="B29" s="1">
        <f>B27*0.02</f>
        <v>41.68944695234287</v>
      </c>
      <c r="C29" s="1">
        <f>C27*0.02</f>
        <v>43.78462023445487</v>
      </c>
      <c r="D29" s="1">
        <f>D27*0.06</f>
        <v>47.287389853211252</v>
      </c>
      <c r="E29" s="5">
        <f t="shared" ref="E29:E31" si="11">SUM(B29:D29)</f>
        <v>132.76145704000899</v>
      </c>
      <c r="F29" s="14"/>
    </row>
    <row r="30" spans="1:6" x14ac:dyDescent="0.3">
      <c r="A30" s="11" t="s">
        <v>28</v>
      </c>
      <c r="B30" s="12">
        <f>B27-(B28+B29)</f>
        <v>1767.7829006648005</v>
      </c>
      <c r="C30" s="12">
        <f>C27-(C28+C29)</f>
        <v>1815.4463914882886</v>
      </c>
      <c r="D30" s="12">
        <f>D27-(D28+D29)</f>
        <v>630.83577436697635</v>
      </c>
      <c r="E30" s="19">
        <f t="shared" si="11"/>
        <v>4214.0650665200656</v>
      </c>
      <c r="F30" s="16">
        <f t="shared" ref="F30:F31" si="12">(E30/600.22)</f>
        <v>7.0208674594649718</v>
      </c>
    </row>
    <row r="31" spans="1:6" x14ac:dyDescent="0.3">
      <c r="A31" s="8" t="s">
        <v>29</v>
      </c>
      <c r="B31" s="2">
        <f>B30+(0.5*D30)</f>
        <v>2083.2007878482887</v>
      </c>
      <c r="C31" s="2">
        <f>C30+(0.5*D30)</f>
        <v>2130.8642786717769</v>
      </c>
      <c r="D31" s="3">
        <f>C31*0.36</f>
        <v>767.11114032183968</v>
      </c>
      <c r="E31" s="6">
        <f t="shared" si="11"/>
        <v>4981.1762068419048</v>
      </c>
      <c r="F31" s="17">
        <f t="shared" si="12"/>
        <v>8.2989174083534447</v>
      </c>
    </row>
    <row r="32" spans="1:6" x14ac:dyDescent="0.3">
      <c r="A32" s="7" t="s">
        <v>31</v>
      </c>
      <c r="B32" s="15">
        <v>275</v>
      </c>
      <c r="C32" s="15">
        <v>330</v>
      </c>
      <c r="D32" s="15">
        <v>110</v>
      </c>
      <c r="E32" s="15">
        <f>SUM(B32:D32)</f>
        <v>715</v>
      </c>
      <c r="F32" s="14"/>
    </row>
    <row r="33" spans="1:6" x14ac:dyDescent="0.3">
      <c r="A33" s="8" t="s">
        <v>32</v>
      </c>
      <c r="B33" s="1">
        <f>B31*0.02</f>
        <v>41.664015756965775</v>
      </c>
      <c r="C33" s="1">
        <f>C31*0.02</f>
        <v>42.617285573435538</v>
      </c>
      <c r="D33" s="1">
        <f>D31*0.06</f>
        <v>46.026668419310383</v>
      </c>
      <c r="E33" s="5">
        <f t="shared" ref="E33:E35" si="13">SUM(B33:D33)</f>
        <v>130.30796974971167</v>
      </c>
      <c r="F33" s="14"/>
    </row>
    <row r="34" spans="1:6" x14ac:dyDescent="0.3">
      <c r="A34" s="11" t="s">
        <v>33</v>
      </c>
      <c r="B34" s="12">
        <f>B31-(B32+B33)</f>
        <v>1766.5367720913227</v>
      </c>
      <c r="C34" s="12">
        <f>C31-(C32+C33)</f>
        <v>1758.2469930983414</v>
      </c>
      <c r="D34" s="12">
        <f>D31-(D32+D33)</f>
        <v>611.08447190252923</v>
      </c>
      <c r="E34" s="19">
        <f t="shared" si="13"/>
        <v>4135.8682370921933</v>
      </c>
      <c r="F34" s="16">
        <f t="shared" ref="F34:F35" si="14">(E34/600.22)</f>
        <v>6.890587179854375</v>
      </c>
    </row>
    <row r="35" spans="1:6" x14ac:dyDescent="0.3">
      <c r="A35" s="8" t="s">
        <v>34</v>
      </c>
      <c r="B35" s="2">
        <f>B34+(0.5*D34)</f>
        <v>2072.0790080425872</v>
      </c>
      <c r="C35" s="2">
        <f>C34+(0.5*D34)</f>
        <v>2063.7892290496061</v>
      </c>
      <c r="D35" s="3">
        <f>C35*0.36</f>
        <v>742.96412245785814</v>
      </c>
      <c r="E35" s="6">
        <f t="shared" si="13"/>
        <v>4878.8323595500515</v>
      </c>
      <c r="F35" s="17">
        <f t="shared" si="14"/>
        <v>8.128406850071725</v>
      </c>
    </row>
  </sheetData>
  <pageMargins left="0.7" right="0.7" top="0.75" bottom="0.75" header="0.3" footer="0.3"/>
  <pageSetup paperSize="9" scale="9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71FFD1B571BE2883E0537D20C80A46C7" version="1.0.0">
  <systemFields>
    <field name="Objective-Id">
      <value order="0">A3034039</value>
    </field>
    <field name="Objective-Title">
      <value order="0">Annex 4 North Ross Pop Model Revised 30 August 2019</value>
    </field>
    <field name="Objective-Description">
      <value order="0"/>
    </field>
    <field name="Objective-CreationStamp">
      <value order="0">2019-08-15T15:47:34Z</value>
    </field>
    <field name="Objective-IsApproved">
      <value order="0">false</value>
    </field>
    <field name="Objective-IsPublished">
      <value order="0">true</value>
    </field>
    <field name="Objective-DatePublished">
      <value order="0">2019-09-19T13:39:48Z</value>
    </field>
    <field name="Objective-ModificationStamp">
      <value order="0">2019-09-19T13:39:48Z</value>
    </field>
    <field name="Objective-Owner">
      <value order="0">Sinclair Coghill</value>
    </field>
    <field name="Objective-Path">
      <value order="0">Objective Global Folder:SNH Fileplan:MAN - Management:LIA - Liaison with other groups/agencies:DMG - Deer Management Groups:North Ross:Deer Management Group - North Ross - Section 7 Agreement</value>
    </field>
    <field name="Objective-Parent">
      <value order="0">Deer Management Group - North Ross - Section 7 Agreement</value>
    </field>
    <field name="Objective-State">
      <value order="0">Published</value>
    </field>
    <field name="Objective-VersionId">
      <value order="0">vA5404052</value>
    </field>
    <field name="Objective-Version">
      <value order="0">7.0</value>
    </field>
    <field name="Objective-VersionNumber">
      <value order="0">8</value>
    </field>
    <field name="Objective-VersionComment">
      <value order="0"/>
    </field>
    <field name="Objective-FileNumber">
      <value order="0">qA163490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8">
      <field name="Objective-EIR Exception">
        <value order="0">Release</value>
      </field>
      <field name="Objective-FOI Exemption">
        <value order="0">Release</value>
      </field>
      <field name="Objective-DPA Exemption">
        <value order="0">Release</value>
      </field>
      <field name="Objective-Justification">
        <value order="0"/>
      </field>
      <field name="Objective-Date of Original">
        <value order="0"/>
      </field>
      <field name="Objective-Sensitivity Review Date">
        <value order="0"/>
      </field>
      <field name="Objective-FOI/EIR Disclosure Date">
        <value order="0"/>
      </field>
      <field name="Objective-Date of Release">
        <value order="0"/>
      </field>
      <field name="Objective-FOI Release Details">
        <value order="0"/>
      </field>
      <field name="Objective-FOI/EIR Dissemination Date">
        <value order="0"/>
      </field>
      <field name="Objective-Connect Creator">
        <value order="0"/>
      </field>
      <field name="Objective-Date of Request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71FFD1B571BE2883E0537D20C80A46C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MWDMG Pop Models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Sinclair Coghill</dc:creator>
  <cp:lastModifiedBy>Victor Clements</cp:lastModifiedBy>
  <cp:lastPrinted>2019-07-08T13:50:28Z</cp:lastPrinted>
  <dcterms:created xsi:type="dcterms:W3CDTF">2015-11-06T17:21:37Z</dcterms:created>
  <dcterms:modified xsi:type="dcterms:W3CDTF">2024-10-28T14:40:05Z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A3034039</vt:lpwstr>
  </property>
  <property fmtid="{D5CDD505-2E9C-101B-9397-08002B2CF9AE}" pid="4" name="Objective-Title">
    <vt:lpwstr>Annex 4 North Ross Pop Model Revised 30 August 2019</vt:lpwstr>
  </property>
  <property fmtid="{D5CDD505-2E9C-101B-9397-08002B2CF9AE}" pid="5" name="Objective-Comment">
    <vt:lpwstr/>
  </property>
  <property fmtid="{D5CDD505-2E9C-101B-9397-08002B2CF9AE}" pid="6" name="Objective-CreationStamp">
    <vt:filetime>2019-08-15T15:47:46Z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2019-09-19T13:39:48Z</vt:filetime>
  </property>
  <property fmtid="{D5CDD505-2E9C-101B-9397-08002B2CF9AE}" pid="10" name="Objective-ModificationStamp">
    <vt:filetime>2019-09-19T13:39:49Z</vt:filetime>
  </property>
  <property fmtid="{D5CDD505-2E9C-101B-9397-08002B2CF9AE}" pid="11" name="Objective-Owner">
    <vt:lpwstr>Sinclair Coghill</vt:lpwstr>
  </property>
  <property fmtid="{D5CDD505-2E9C-101B-9397-08002B2CF9AE}" pid="12" name="Objective-Path">
    <vt:lpwstr>Objective Global Folder:SNH Fileplan:MAN - Management:LIA - Liaison with other groups/agencies:DMG - Deer Management Groups:North Ross:Deer Management Group - North Ross - Section 7 Agreement:</vt:lpwstr>
  </property>
  <property fmtid="{D5CDD505-2E9C-101B-9397-08002B2CF9AE}" pid="13" name="Objective-Parent">
    <vt:lpwstr>Deer Management Group - North Ross - Section 7 Agreement</vt:lpwstr>
  </property>
  <property fmtid="{D5CDD505-2E9C-101B-9397-08002B2CF9AE}" pid="14" name="Objective-State">
    <vt:lpwstr>Published</vt:lpwstr>
  </property>
  <property fmtid="{D5CDD505-2E9C-101B-9397-08002B2CF9AE}" pid="15" name="Objective-Version">
    <vt:lpwstr>7.0</vt:lpwstr>
  </property>
  <property fmtid="{D5CDD505-2E9C-101B-9397-08002B2CF9AE}" pid="16" name="Objective-VersionNumber">
    <vt:r8>8</vt:r8>
  </property>
  <property fmtid="{D5CDD505-2E9C-101B-9397-08002B2CF9AE}" pid="17" name="Objective-VersionComment">
    <vt:lpwstr/>
  </property>
  <property fmtid="{D5CDD505-2E9C-101B-9397-08002B2CF9AE}" pid="18" name="Objective-FileNumber">
    <vt:lpwstr>qA163490</vt:lpwstr>
  </property>
  <property fmtid="{D5CDD505-2E9C-101B-9397-08002B2CF9AE}" pid="19" name="Objective-Classification">
    <vt:lpwstr>[Inherited - none]</vt:lpwstr>
  </property>
  <property fmtid="{D5CDD505-2E9C-101B-9397-08002B2CF9AE}" pid="20" name="Objective-Caveats">
    <vt:lpwstr/>
  </property>
  <property fmtid="{D5CDD505-2E9C-101B-9397-08002B2CF9AE}" pid="21" name="Objective-Date of Original [system]">
    <vt:lpwstr/>
  </property>
  <property fmtid="{D5CDD505-2E9C-101B-9397-08002B2CF9AE}" pid="22" name="Objective-Sensitivity Review Date [system]">
    <vt:lpwstr/>
  </property>
  <property fmtid="{D5CDD505-2E9C-101B-9397-08002B2CF9AE}" pid="23" name="Objective-FOI Exemption [system]">
    <vt:lpwstr>Release</vt:lpwstr>
  </property>
  <property fmtid="{D5CDD505-2E9C-101B-9397-08002B2CF9AE}" pid="24" name="Objective-DPA Exemption [system]">
    <vt:lpwstr>Release</vt:lpwstr>
  </property>
  <property fmtid="{D5CDD505-2E9C-101B-9397-08002B2CF9AE}" pid="25" name="Objective-EIR Exception [system]">
    <vt:lpwstr>Release</vt:lpwstr>
  </property>
  <property fmtid="{D5CDD505-2E9C-101B-9397-08002B2CF9AE}" pid="26" name="Objective-Justification [system]">
    <vt:lpwstr/>
  </property>
  <property fmtid="{D5CDD505-2E9C-101B-9397-08002B2CF9AE}" pid="27" name="Objective-Date of Request [system]">
    <vt:lpwstr/>
  </property>
  <property fmtid="{D5CDD505-2E9C-101B-9397-08002B2CF9AE}" pid="28" name="Objective-Date of Release [system]">
    <vt:lpwstr/>
  </property>
  <property fmtid="{D5CDD505-2E9C-101B-9397-08002B2CF9AE}" pid="29" name="Objective-FOI/EIR Disclosure Date [system]">
    <vt:lpwstr/>
  </property>
  <property fmtid="{D5CDD505-2E9C-101B-9397-08002B2CF9AE}" pid="30" name="Objective-FOI/EIR Dissemination Date [system]">
    <vt:lpwstr/>
  </property>
  <property fmtid="{D5CDD505-2E9C-101B-9397-08002B2CF9AE}" pid="31" name="Objective-FOI Release Details [system]">
    <vt:lpwstr/>
  </property>
  <property fmtid="{D5CDD505-2E9C-101B-9397-08002B2CF9AE}" pid="32" name="Objective-Connect Creator [system]">
    <vt:lpwstr/>
  </property>
  <property fmtid="{D5CDD505-2E9C-101B-9397-08002B2CF9AE}" pid="33" name="Objective-Description">
    <vt:lpwstr/>
  </property>
  <property fmtid="{D5CDD505-2E9C-101B-9397-08002B2CF9AE}" pid="34" name="Objective-VersionId">
    <vt:lpwstr>vA5404052</vt:lpwstr>
  </property>
  <property fmtid="{D5CDD505-2E9C-101B-9397-08002B2CF9AE}" pid="35" name="Objective-EIR Exception">
    <vt:lpwstr>Release</vt:lpwstr>
  </property>
  <property fmtid="{D5CDD505-2E9C-101B-9397-08002B2CF9AE}" pid="36" name="Objective-FOI Exemption">
    <vt:lpwstr>Release</vt:lpwstr>
  </property>
  <property fmtid="{D5CDD505-2E9C-101B-9397-08002B2CF9AE}" pid="37" name="Objective-DPA Exemption">
    <vt:lpwstr>Release</vt:lpwstr>
  </property>
  <property fmtid="{D5CDD505-2E9C-101B-9397-08002B2CF9AE}" pid="38" name="Objective-Justification">
    <vt:lpwstr/>
  </property>
  <property fmtid="{D5CDD505-2E9C-101B-9397-08002B2CF9AE}" pid="39" name="Objective-Date of Original">
    <vt:lpwstr/>
  </property>
  <property fmtid="{D5CDD505-2E9C-101B-9397-08002B2CF9AE}" pid="40" name="Objective-Sensitivity Review Date">
    <vt:lpwstr/>
  </property>
  <property fmtid="{D5CDD505-2E9C-101B-9397-08002B2CF9AE}" pid="41" name="Objective-FOI/EIR Disclosure Date">
    <vt:lpwstr/>
  </property>
  <property fmtid="{D5CDD505-2E9C-101B-9397-08002B2CF9AE}" pid="42" name="Objective-Date of Release">
    <vt:lpwstr/>
  </property>
  <property fmtid="{D5CDD505-2E9C-101B-9397-08002B2CF9AE}" pid="43" name="Objective-FOI Release Details">
    <vt:lpwstr/>
  </property>
  <property fmtid="{D5CDD505-2E9C-101B-9397-08002B2CF9AE}" pid="44" name="Objective-FOI/EIR Dissemination Date">
    <vt:lpwstr/>
  </property>
  <property fmtid="{D5CDD505-2E9C-101B-9397-08002B2CF9AE}" pid="45" name="Objective-Connect Creator">
    <vt:lpwstr/>
  </property>
  <property fmtid="{D5CDD505-2E9C-101B-9397-08002B2CF9AE}" pid="46" name="Objective-Date of Request">
    <vt:lpwstr/>
  </property>
</Properties>
</file>