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Deer Management Groups\Mid West DMG\DMP\Population Modelling\"/>
    </mc:Choice>
  </mc:AlternateContent>
  <xr:revisionPtr revIDLastSave="0" documentId="8_{F39D89B9-6D62-4855-9299-00B3D261F46D}" xr6:coauthVersionLast="47" xr6:coauthVersionMax="47" xr10:uidLastSave="{00000000-0000-0000-0000-000000000000}"/>
  <bookViews>
    <workbookView xWindow="214" yWindow="0" windowWidth="14812" windowHeight="9146" xr2:uid="{00000000-000D-0000-FFFF-FFFF00000000}"/>
  </bookViews>
  <sheets>
    <sheet name="MWDMG Pop Models" sheetId="20" r:id="rId1"/>
  </sheets>
  <calcPr calcId="191029"/>
</workbook>
</file>

<file path=xl/calcChain.xml><?xml version="1.0" encoding="utf-8"?>
<calcChain xmlns="http://schemas.openxmlformats.org/spreadsheetml/2006/main">
  <c r="E28" i="20" l="1"/>
  <c r="E24" i="20"/>
  <c r="E20" i="20"/>
  <c r="E16" i="20"/>
  <c r="E12" i="20"/>
  <c r="E8" i="20"/>
  <c r="C7" i="20"/>
  <c r="C9" i="20" s="1"/>
  <c r="B7" i="20"/>
  <c r="B9" i="20" s="1"/>
  <c r="E6" i="20"/>
  <c r="F6" i="20" s="1"/>
  <c r="C10" i="20" l="1"/>
  <c r="D7" i="20"/>
  <c r="B10" i="20"/>
  <c r="D9" i="20" l="1"/>
  <c r="E9" i="20" s="1"/>
  <c r="E7" i="20"/>
  <c r="F7" i="20" s="1"/>
  <c r="D10" i="20" l="1"/>
  <c r="C11" i="20" l="1"/>
  <c r="E10" i="20"/>
  <c r="F10" i="20" s="1"/>
  <c r="B11" i="20"/>
  <c r="B13" i="20" s="1"/>
  <c r="B14" i="20" s="1"/>
  <c r="C13" i="20" l="1"/>
  <c r="C14" i="20" s="1"/>
  <c r="D11" i="20"/>
  <c r="E11" i="20" l="1"/>
  <c r="F11" i="20" s="1"/>
  <c r="D13" i="20"/>
  <c r="E13" i="20" s="1"/>
  <c r="D14" i="20" l="1"/>
  <c r="C15" i="20" l="1"/>
  <c r="E14" i="20"/>
  <c r="F14" i="20" s="1"/>
  <c r="B15" i="20"/>
  <c r="B17" i="20" l="1"/>
  <c r="B18" i="20" s="1"/>
  <c r="D15" i="20"/>
  <c r="E15" i="20" s="1"/>
  <c r="F15" i="20" s="1"/>
  <c r="C17" i="20"/>
  <c r="C18" i="20" s="1"/>
  <c r="D17" i="20" l="1"/>
  <c r="E17" i="20" s="1"/>
  <c r="D18" i="20" l="1"/>
  <c r="C19" i="20" l="1"/>
  <c r="B19" i="20"/>
  <c r="E18" i="20"/>
  <c r="F18" i="20" s="1"/>
  <c r="B21" i="20" l="1"/>
  <c r="B22" i="20" s="1"/>
  <c r="D19" i="20"/>
  <c r="C21" i="20"/>
  <c r="C22" i="20" s="1"/>
  <c r="D21" i="20" l="1"/>
  <c r="D22" i="20" s="1"/>
  <c r="E19" i="20"/>
  <c r="F19" i="20" s="1"/>
  <c r="E21" i="20" l="1"/>
  <c r="C23" i="20"/>
  <c r="B23" i="20"/>
  <c r="E22" i="20"/>
  <c r="F22" i="20" s="1"/>
  <c r="B25" i="20" l="1"/>
  <c r="C25" i="20"/>
  <c r="C26" i="20" s="1"/>
  <c r="D23" i="20"/>
  <c r="E23" i="20" s="1"/>
  <c r="F23" i="20" s="1"/>
  <c r="D25" i="20" l="1"/>
  <c r="E25" i="20" s="1"/>
  <c r="B26" i="20"/>
  <c r="D26" i="20" l="1"/>
  <c r="C27" i="20" s="1"/>
  <c r="D27" i="20" s="1"/>
  <c r="D29" i="20" s="1"/>
  <c r="D30" i="20" s="1"/>
  <c r="B27" i="20" l="1"/>
  <c r="B29" i="20" s="1"/>
  <c r="B30" i="20" s="1"/>
  <c r="E26" i="20"/>
  <c r="F26" i="20" s="1"/>
  <c r="C29" i="20"/>
  <c r="C30" i="20" s="1"/>
  <c r="C31" i="20" s="1"/>
  <c r="D31" i="20" s="1"/>
  <c r="E27" i="20" l="1"/>
  <c r="F27" i="20" s="1"/>
  <c r="E29" i="20"/>
  <c r="B31" i="20"/>
  <c r="E31" i="20" s="1"/>
  <c r="F31" i="20" s="1"/>
  <c r="E30" i="20"/>
  <c r="F30" i="20" s="1"/>
</calcChain>
</file>

<file path=xl/sharedStrings.xml><?xml version="1.0" encoding="utf-8"?>
<sst xmlns="http://schemas.openxmlformats.org/spreadsheetml/2006/main" count="33" uniqueCount="33">
  <si>
    <t>2022 Spring Population</t>
  </si>
  <si>
    <t>2022 Summer Population</t>
  </si>
  <si>
    <t>2023 Mortality</t>
  </si>
  <si>
    <t>2023 Spring Population</t>
  </si>
  <si>
    <t>2023 Summer Population</t>
  </si>
  <si>
    <t>2023/24 Proposed Cull</t>
  </si>
  <si>
    <t>2024 Mortality</t>
  </si>
  <si>
    <t>2024 Spring Population</t>
  </si>
  <si>
    <t>2024 Summer Population</t>
  </si>
  <si>
    <t>Stags</t>
  </si>
  <si>
    <t>Hinds</t>
  </si>
  <si>
    <t>Calves</t>
  </si>
  <si>
    <t>Total</t>
  </si>
  <si>
    <t>Density</t>
  </si>
  <si>
    <t>2024/25 Proposed Cull</t>
  </si>
  <si>
    <t>2025 Mortality</t>
  </si>
  <si>
    <t>2025 Spring Population</t>
  </si>
  <si>
    <t>2025 Summer Population</t>
  </si>
  <si>
    <t>2025/26 Proposed Cull</t>
  </si>
  <si>
    <t>2026 Mortality</t>
  </si>
  <si>
    <t>2026 Spring Population</t>
  </si>
  <si>
    <t>2026 Summer Population</t>
  </si>
  <si>
    <t>2026/27 Proposed Cull</t>
  </si>
  <si>
    <t>2027 Mortality</t>
  </si>
  <si>
    <t>2027 Spring Population</t>
  </si>
  <si>
    <t>2027 Summer Population</t>
  </si>
  <si>
    <t>Culls required to reach 5.8 deer per sq km</t>
  </si>
  <si>
    <t>2027/8 Proposed Cull</t>
  </si>
  <si>
    <t>2028 Mortality</t>
  </si>
  <si>
    <t>2028 Spring Population</t>
  </si>
  <si>
    <t>2028 Summer Population</t>
  </si>
  <si>
    <t>West side model 2023-28</t>
  </si>
  <si>
    <t>2022/23 Actual Cull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</si>
</sst>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2" borderId="4" xfId="0" applyNumberForma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1" fillId="3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6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F31"/>
  <sheetViews>
    <sheetView tabSelected="1" workbookViewId="0">
      <selection activeCell="I27" sqref="I27"/>
    </sheetView>
  </sheetViews>
  <sheetFormatPr defaultRowHeight="14.15" x14ac:dyDescent="0.35"/>
  <cols>
    <col min="1" max="1" width="25.640625" customWidth="1"/>
  </cols>
  <sheetData>
    <row r="2" spans="1:6" ht="17.600000000000001" x14ac:dyDescent="0.4">
      <c r="A2" s="16" t="s">
        <v>31</v>
      </c>
    </row>
    <row r="4" spans="1:6" ht="17.600000000000001" x14ac:dyDescent="0.4">
      <c r="A4" s="16" t="s">
        <v>26</v>
      </c>
      <c r="B4" s="16"/>
      <c r="C4" s="16"/>
      <c r="D4" s="16"/>
      <c r="E4" s="16"/>
    </row>
    <row r="5" spans="1:6" x14ac:dyDescent="0.35">
      <c r="A5" s="17"/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</row>
    <row r="6" spans="1:6" x14ac:dyDescent="0.35">
      <c r="A6" s="13" t="s">
        <v>0</v>
      </c>
      <c r="B6" s="14">
        <v>1030</v>
      </c>
      <c r="C6" s="14">
        <v>1899</v>
      </c>
      <c r="D6" s="14">
        <v>612</v>
      </c>
      <c r="E6" s="4">
        <f t="shared" ref="E6:E7" si="0">SUM(B6:D6)</f>
        <v>3541</v>
      </c>
      <c r="F6" s="5">
        <f>(E6/326.95)</f>
        <v>10.830402202171586</v>
      </c>
    </row>
    <row r="7" spans="1:6" x14ac:dyDescent="0.35">
      <c r="A7" s="7" t="s">
        <v>1</v>
      </c>
      <c r="B7" s="10">
        <f>B6+(0.5*D6)</f>
        <v>1336</v>
      </c>
      <c r="C7" s="10">
        <f>C6+(0.5*D6)</f>
        <v>2205</v>
      </c>
      <c r="D7" s="2">
        <f>C7*0.35</f>
        <v>771.75</v>
      </c>
      <c r="E7" s="9">
        <f t="shared" si="0"/>
        <v>4312.75</v>
      </c>
      <c r="F7" s="15">
        <f>(E7/326.95)</f>
        <v>13.190854870775349</v>
      </c>
    </row>
    <row r="8" spans="1:6" x14ac:dyDescent="0.35">
      <c r="A8" s="22" t="s">
        <v>32</v>
      </c>
      <c r="B8" s="23">
        <v>254</v>
      </c>
      <c r="C8" s="23">
        <v>451</v>
      </c>
      <c r="D8" s="24">
        <v>200</v>
      </c>
      <c r="E8" s="25">
        <f t="shared" ref="E8:E20" si="1">SUM(B8:D8)</f>
        <v>905</v>
      </c>
      <c r="F8" s="12"/>
    </row>
    <row r="9" spans="1:6" x14ac:dyDescent="0.35">
      <c r="A9" s="7" t="s">
        <v>2</v>
      </c>
      <c r="B9" s="8">
        <f>B7*0.02</f>
        <v>26.72</v>
      </c>
      <c r="C9" s="8">
        <f>C7*0.02</f>
        <v>44.1</v>
      </c>
      <c r="D9" s="1">
        <f>D7*0.06</f>
        <v>46.305</v>
      </c>
      <c r="E9" s="9">
        <f t="shared" si="1"/>
        <v>117.125</v>
      </c>
      <c r="F9" s="12"/>
    </row>
    <row r="10" spans="1:6" x14ac:dyDescent="0.35">
      <c r="A10" s="13" t="s">
        <v>3</v>
      </c>
      <c r="B10" s="14">
        <f>B7-(B8+B9)</f>
        <v>1055.28</v>
      </c>
      <c r="C10" s="14">
        <f>C7-(C8+C9)</f>
        <v>1709.9</v>
      </c>
      <c r="D10" s="14">
        <f>D7-(D8+D9)</f>
        <v>525.44499999999994</v>
      </c>
      <c r="E10" s="4">
        <f t="shared" si="1"/>
        <v>3290.625</v>
      </c>
      <c r="F10" s="5">
        <f t="shared" ref="F10:F11" si="2">(E10/326.95)</f>
        <v>10.064612326043738</v>
      </c>
    </row>
    <row r="11" spans="1:6" x14ac:dyDescent="0.35">
      <c r="A11" s="7" t="s">
        <v>4</v>
      </c>
      <c r="B11" s="10">
        <f>B10+(0.5*D10)</f>
        <v>1318.0025000000001</v>
      </c>
      <c r="C11" s="10">
        <f>C10+(0.5*D10)</f>
        <v>1972.6224999999999</v>
      </c>
      <c r="D11" s="2">
        <f>C11*0.35</f>
        <v>690.41787499999998</v>
      </c>
      <c r="E11" s="9">
        <f t="shared" si="1"/>
        <v>3981.0428750000001</v>
      </c>
      <c r="F11" s="15">
        <f t="shared" si="2"/>
        <v>12.176304863128919</v>
      </c>
    </row>
    <row r="12" spans="1:6" x14ac:dyDescent="0.35">
      <c r="A12" s="6" t="s">
        <v>5</v>
      </c>
      <c r="B12" s="18">
        <v>250</v>
      </c>
      <c r="C12" s="18">
        <v>400</v>
      </c>
      <c r="D12" s="19">
        <v>140</v>
      </c>
      <c r="E12" s="20">
        <f t="shared" si="1"/>
        <v>790</v>
      </c>
      <c r="F12" s="12"/>
    </row>
    <row r="13" spans="1:6" x14ac:dyDescent="0.35">
      <c r="A13" s="7" t="s">
        <v>6</v>
      </c>
      <c r="B13" s="8">
        <f>B11*0.02</f>
        <v>26.360050000000001</v>
      </c>
      <c r="C13" s="8">
        <f>C11*0.02</f>
        <v>39.452449999999999</v>
      </c>
      <c r="D13" s="1">
        <f>D11*0.06</f>
        <v>41.425072499999999</v>
      </c>
      <c r="E13" s="9">
        <f t="shared" si="1"/>
        <v>107.2375725</v>
      </c>
      <c r="F13" s="12"/>
    </row>
    <row r="14" spans="1:6" x14ac:dyDescent="0.35">
      <c r="A14" s="13" t="s">
        <v>7</v>
      </c>
      <c r="B14" s="14">
        <f>B11-(B12+B13)</f>
        <v>1041.6424500000001</v>
      </c>
      <c r="C14" s="14">
        <f>C11-(C12+C13)</f>
        <v>1533.1700499999999</v>
      </c>
      <c r="D14" s="14">
        <f>D11-(D12+D13)</f>
        <v>508.99280249999998</v>
      </c>
      <c r="E14" s="4">
        <f t="shared" si="1"/>
        <v>3083.8053024999999</v>
      </c>
      <c r="F14" s="5">
        <f t="shared" ref="F14:F15" si="3">(E14/326.95)</f>
        <v>9.4320394632206757</v>
      </c>
    </row>
    <row r="15" spans="1:6" x14ac:dyDescent="0.35">
      <c r="A15" s="7" t="s">
        <v>8</v>
      </c>
      <c r="B15" s="10">
        <f>B14+(0.5*D14)</f>
        <v>1296.13885125</v>
      </c>
      <c r="C15" s="10">
        <f>C14+(0.5*D14)</f>
        <v>1787.6664512499999</v>
      </c>
      <c r="D15" s="11">
        <f>C15*0.35</f>
        <v>625.68325793749989</v>
      </c>
      <c r="E15" s="9">
        <f t="shared" si="1"/>
        <v>3709.4885604374999</v>
      </c>
      <c r="F15" s="15">
        <f t="shared" si="3"/>
        <v>11.345736535976449</v>
      </c>
    </row>
    <row r="16" spans="1:6" x14ac:dyDescent="0.35">
      <c r="A16" s="6" t="s">
        <v>14</v>
      </c>
      <c r="B16" s="18">
        <v>250</v>
      </c>
      <c r="C16" s="18">
        <v>400</v>
      </c>
      <c r="D16" s="19">
        <v>140</v>
      </c>
      <c r="E16" s="20">
        <f t="shared" si="1"/>
        <v>790</v>
      </c>
      <c r="F16" s="12"/>
    </row>
    <row r="17" spans="1:6" x14ac:dyDescent="0.35">
      <c r="A17" s="7" t="s">
        <v>15</v>
      </c>
      <c r="B17" s="8">
        <f>B15*0.02</f>
        <v>25.922777025000002</v>
      </c>
      <c r="C17" s="8">
        <f>C15*0.02</f>
        <v>35.753329024999999</v>
      </c>
      <c r="D17" s="1">
        <f>D15*0.06</f>
        <v>37.540995476249989</v>
      </c>
      <c r="E17" s="9">
        <f t="shared" si="1"/>
        <v>99.217101526249991</v>
      </c>
      <c r="F17" s="12"/>
    </row>
    <row r="18" spans="1:6" x14ac:dyDescent="0.35">
      <c r="A18" s="13" t="s">
        <v>16</v>
      </c>
      <c r="B18" s="14">
        <f>B15-(B16+B17)</f>
        <v>1020.2160742250001</v>
      </c>
      <c r="C18" s="14">
        <f>C15-(C16+C17)</f>
        <v>1351.9131222249998</v>
      </c>
      <c r="D18" s="14">
        <f>D15-(D16+D17)</f>
        <v>448.14226246124991</v>
      </c>
      <c r="E18" s="4">
        <f t="shared" si="1"/>
        <v>2820.2714589112497</v>
      </c>
      <c r="F18" s="5">
        <f t="shared" ref="F18:F19" si="4">(E18/326.95)</f>
        <v>8.6260023211844317</v>
      </c>
    </row>
    <row r="19" spans="1:6" x14ac:dyDescent="0.35">
      <c r="A19" s="7" t="s">
        <v>17</v>
      </c>
      <c r="B19" s="10">
        <f>B18+(0.5*D18)</f>
        <v>1244.2872054556251</v>
      </c>
      <c r="C19" s="10">
        <f>C18+(0.5*D18)</f>
        <v>1575.9842534556249</v>
      </c>
      <c r="D19" s="11">
        <f>C19*0.35</f>
        <v>551.59448870946869</v>
      </c>
      <c r="E19" s="9">
        <f t="shared" si="1"/>
        <v>3371.865947620719</v>
      </c>
      <c r="F19" s="15">
        <f t="shared" si="4"/>
        <v>10.313093585015199</v>
      </c>
    </row>
    <row r="20" spans="1:6" x14ac:dyDescent="0.35">
      <c r="A20" s="6" t="s">
        <v>18</v>
      </c>
      <c r="B20" s="18">
        <v>200</v>
      </c>
      <c r="C20" s="18">
        <v>400</v>
      </c>
      <c r="D20" s="19">
        <v>140</v>
      </c>
      <c r="E20" s="20">
        <f t="shared" si="1"/>
        <v>740</v>
      </c>
      <c r="F20" s="12"/>
    </row>
    <row r="21" spans="1:6" x14ac:dyDescent="0.35">
      <c r="A21" s="7" t="s">
        <v>19</v>
      </c>
      <c r="B21" s="8">
        <f>B19*0.02</f>
        <v>24.885744109112501</v>
      </c>
      <c r="C21" s="8">
        <f>C19*0.02</f>
        <v>31.519685069112498</v>
      </c>
      <c r="D21" s="1">
        <f>D19*0.06</f>
        <v>33.095669322568121</v>
      </c>
      <c r="E21" s="9">
        <f t="shared" ref="E21:E23" si="5">SUM(B21:D21)</f>
        <v>89.50109850079312</v>
      </c>
      <c r="F21" s="12"/>
    </row>
    <row r="22" spans="1:6" x14ac:dyDescent="0.35">
      <c r="A22" s="13" t="s">
        <v>20</v>
      </c>
      <c r="B22" s="14">
        <f>B19-(B20+B21)</f>
        <v>1019.4014613465126</v>
      </c>
      <c r="C22" s="14">
        <f>C19-(C20+C21)</f>
        <v>1144.4645683865124</v>
      </c>
      <c r="D22" s="14">
        <f>D19-(D20+D21)</f>
        <v>378.49881938690055</v>
      </c>
      <c r="E22" s="4">
        <f t="shared" si="5"/>
        <v>2542.3648491199256</v>
      </c>
      <c r="F22" s="5">
        <f t="shared" ref="F22:F23" si="6">(E22/326.95)</f>
        <v>7.7760050439514474</v>
      </c>
    </row>
    <row r="23" spans="1:6" x14ac:dyDescent="0.35">
      <c r="A23" s="7" t="s">
        <v>21</v>
      </c>
      <c r="B23" s="10">
        <f>B22+(0.5*D22)</f>
        <v>1208.650871039963</v>
      </c>
      <c r="C23" s="10">
        <f>C22+(0.5*D22)</f>
        <v>1333.7139780799625</v>
      </c>
      <c r="D23" s="11">
        <f>C23*0.35</f>
        <v>466.79989232798687</v>
      </c>
      <c r="E23" s="9">
        <f t="shared" si="5"/>
        <v>3009.1647414479125</v>
      </c>
      <c r="F23" s="15">
        <f t="shared" si="6"/>
        <v>9.2037459594675415</v>
      </c>
    </row>
    <row r="24" spans="1:6" x14ac:dyDescent="0.35">
      <c r="A24" s="6" t="s">
        <v>22</v>
      </c>
      <c r="B24" s="18">
        <v>200</v>
      </c>
      <c r="C24" s="18">
        <v>400</v>
      </c>
      <c r="D24" s="19">
        <v>140</v>
      </c>
      <c r="E24" s="20">
        <f t="shared" ref="E24" si="7">SUM(B24:D24)</f>
        <v>740</v>
      </c>
      <c r="F24" s="12"/>
    </row>
    <row r="25" spans="1:6" x14ac:dyDescent="0.35">
      <c r="A25" s="7" t="s">
        <v>23</v>
      </c>
      <c r="B25" s="8">
        <f>B23*0.02</f>
        <v>24.173017420799262</v>
      </c>
      <c r="C25" s="8">
        <f>C23*0.02</f>
        <v>26.674279561599253</v>
      </c>
      <c r="D25" s="1">
        <f>D23*0.06</f>
        <v>28.007993539679212</v>
      </c>
      <c r="E25" s="9">
        <f t="shared" ref="E25:E27" si="8">SUM(B25:D25)</f>
        <v>78.855290522077723</v>
      </c>
      <c r="F25" s="12"/>
    </row>
    <row r="26" spans="1:6" x14ac:dyDescent="0.35">
      <c r="A26" s="13" t="s">
        <v>24</v>
      </c>
      <c r="B26" s="14">
        <f>B23-(B24+B25)</f>
        <v>984.47785361916374</v>
      </c>
      <c r="C26" s="14">
        <f>C23-(C24+C25)</f>
        <v>907.03969851836337</v>
      </c>
      <c r="D26" s="14">
        <f>D23-(D24+D25)</f>
        <v>298.79189878830766</v>
      </c>
      <c r="E26" s="4">
        <f t="shared" si="8"/>
        <v>2190.3094509258349</v>
      </c>
      <c r="F26" s="5">
        <f t="shared" ref="F26:F27" si="9">(E26/326.95)</f>
        <v>6.699218384847331</v>
      </c>
    </row>
    <row r="27" spans="1:6" x14ac:dyDescent="0.35">
      <c r="A27" s="7" t="s">
        <v>25</v>
      </c>
      <c r="B27" s="10">
        <f>B26+(0.5*D26)</f>
        <v>1133.8738030133177</v>
      </c>
      <c r="C27" s="10">
        <f>C26+(0.5*D26)</f>
        <v>1056.4356479125172</v>
      </c>
      <c r="D27" s="11">
        <f>C27*0.35</f>
        <v>369.75247676938102</v>
      </c>
      <c r="E27" s="9">
        <f t="shared" si="8"/>
        <v>2560.0619276952157</v>
      </c>
      <c r="F27" s="15">
        <f t="shared" si="9"/>
        <v>7.8301328267172829</v>
      </c>
    </row>
    <row r="28" spans="1:6" x14ac:dyDescent="0.35">
      <c r="A28" s="21" t="s">
        <v>27</v>
      </c>
      <c r="B28" s="18">
        <v>150</v>
      </c>
      <c r="C28" s="18">
        <v>350</v>
      </c>
      <c r="D28" s="19">
        <v>100</v>
      </c>
      <c r="E28" s="20">
        <f t="shared" ref="E28" si="10">SUM(B28:D28)</f>
        <v>600</v>
      </c>
      <c r="F28" s="12"/>
    </row>
    <row r="29" spans="1:6" x14ac:dyDescent="0.35">
      <c r="A29" s="7" t="s">
        <v>28</v>
      </c>
      <c r="B29" s="8">
        <f>B27*0.02</f>
        <v>22.677476060266354</v>
      </c>
      <c r="C29" s="8">
        <f>C27*0.02</f>
        <v>21.128712958250343</v>
      </c>
      <c r="D29" s="1">
        <f>D27*0.06</f>
        <v>22.185148606162862</v>
      </c>
      <c r="E29" s="9">
        <f t="shared" ref="E29:E31" si="11">SUM(B29:D29)</f>
        <v>65.991337624679559</v>
      </c>
      <c r="F29" s="12"/>
    </row>
    <row r="30" spans="1:6" x14ac:dyDescent="0.35">
      <c r="A30" s="13" t="s">
        <v>29</v>
      </c>
      <c r="B30" s="14">
        <f>B27-(B28+B29)</f>
        <v>961.19632695305131</v>
      </c>
      <c r="C30" s="14">
        <f>C27-(C28+C29)</f>
        <v>685.30693495426681</v>
      </c>
      <c r="D30" s="14">
        <f>D27-(D28+D29)</f>
        <v>247.56732816321815</v>
      </c>
      <c r="E30" s="4">
        <f t="shared" si="11"/>
        <v>1894.0705900705364</v>
      </c>
      <c r="F30" s="5">
        <f t="shared" ref="F30:F31" si="12">(E30/326.95)</f>
        <v>5.7931506042836407</v>
      </c>
    </row>
    <row r="31" spans="1:6" x14ac:dyDescent="0.35">
      <c r="A31" s="7" t="s">
        <v>30</v>
      </c>
      <c r="B31" s="10">
        <f>B30+(0.5*D30)</f>
        <v>1084.9799910346603</v>
      </c>
      <c r="C31" s="10">
        <f>C30+(0.5*D30)</f>
        <v>809.09059903587593</v>
      </c>
      <c r="D31" s="11">
        <f>C31*0.35</f>
        <v>283.18170966255656</v>
      </c>
      <c r="E31" s="9">
        <f t="shared" si="11"/>
        <v>2177.2522997330925</v>
      </c>
      <c r="F31" s="15">
        <f t="shared" si="12"/>
        <v>6.6592821524180845</v>
      </c>
    </row>
  </sheetData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71FFD1B571BE2883E0537D20C80A46C7" version="1.0.0">
  <systemFields>
    <field name="Objective-Id">
      <value order="0">A3034039</value>
    </field>
    <field name="Objective-Title">
      <value order="0">Annex 4 North Ross Pop Model Revised 30 August 2019</value>
    </field>
    <field name="Objective-Description">
      <value order="0"/>
    </field>
    <field name="Objective-CreationStamp">
      <value order="0">2019-08-15T15:47:34Z</value>
    </field>
    <field name="Objective-IsApproved">
      <value order="0">false</value>
    </field>
    <field name="Objective-IsPublished">
      <value order="0">true</value>
    </field>
    <field name="Objective-DatePublished">
      <value order="0">2019-09-19T13:39:48Z</value>
    </field>
    <field name="Objective-ModificationStamp">
      <value order="0">2019-09-19T13:39:48Z</value>
    </field>
    <field name="Objective-Owner">
      <value order="0">Sinclair Coghill</value>
    </field>
    <field name="Objective-Path">
      <value order="0">Objective Global Folder:SNH Fileplan:MAN - Management:LIA - Liaison with other groups/agencies:DMG - Deer Management Groups:North Ross:Deer Management Group - North Ross - Section 7 Agreement</value>
    </field>
    <field name="Objective-Parent">
      <value order="0">Deer Management Group - North Ross - Section 7 Agreement</value>
    </field>
    <field name="Objective-State">
      <value order="0">Published</value>
    </field>
    <field name="Objective-VersionId">
      <value order="0">vA5404052</value>
    </field>
    <field name="Objective-Version">
      <value order="0">7.0</value>
    </field>
    <field name="Objective-VersionNumber">
      <value order="0">8</value>
    </field>
    <field name="Objective-VersionComment">
      <value order="0"/>
    </field>
    <field name="Objective-FileNumber">
      <value order="0">qA163490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MWDMG Pop Models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Sinclair Coghill</dc:creator>
  <cp:lastModifiedBy>Victor Clements</cp:lastModifiedBy>
  <cp:lastPrinted>2019-07-08T13:50:28Z</cp:lastPrinted>
  <dcterms:created xsi:type="dcterms:W3CDTF">2015-11-06T17:21:37Z</dcterms:created>
  <dcterms:modified xsi:type="dcterms:W3CDTF">2023-04-07T16:07:42Z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A3034039</vt:lpwstr>
  </property>
  <property fmtid="{D5CDD505-2E9C-101B-9397-08002B2CF9AE}" pid="4" name="Objective-Title">
    <vt:lpwstr>Annex 4 North Ross Pop Model Revised 30 August 2019</vt:lpwstr>
  </property>
  <property fmtid="{D5CDD505-2E9C-101B-9397-08002B2CF9AE}" pid="5" name="Objective-Comment">
    <vt:lpwstr/>
  </property>
  <property fmtid="{D5CDD505-2E9C-101B-9397-08002B2CF9AE}" pid="6" name="Objective-CreationStamp">
    <vt:filetime>2019-08-15T15:47:46Z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2019-09-19T13:39:48Z</vt:filetime>
  </property>
  <property fmtid="{D5CDD505-2E9C-101B-9397-08002B2CF9AE}" pid="10" name="Objective-ModificationStamp">
    <vt:filetime>2019-09-19T13:39:49Z</vt:filetime>
  </property>
  <property fmtid="{D5CDD505-2E9C-101B-9397-08002B2CF9AE}" pid="11" name="Objective-Owner">
    <vt:lpwstr>Sinclair Coghill</vt:lpwstr>
  </property>
  <property fmtid="{D5CDD505-2E9C-101B-9397-08002B2CF9AE}" pid="12" name="Objective-Path">
    <vt:lpwstr>Objective Global Folder:SNH Fileplan:MAN - Management:LIA - Liaison with other groups/agencies:DMG - Deer Management Groups:North Ross:Deer Management Group - North Ross - Section 7 Agreement:</vt:lpwstr>
  </property>
  <property fmtid="{D5CDD505-2E9C-101B-9397-08002B2CF9AE}" pid="13" name="Objective-Parent">
    <vt:lpwstr>Deer Management Group - North Ross - Section 7 Agreement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>qA163490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/>
  </property>
  <property fmtid="{D5CDD505-2E9C-101B-9397-08002B2CF9AE}" pid="34" name="Objective-VersionId">
    <vt:lpwstr>vA5404052</vt:lpwstr>
  </property>
  <property fmtid="{D5CDD505-2E9C-101B-9397-08002B2CF9AE}" pid="35" name="Objective-EIR Exception">
    <vt:lpwstr>Release</vt:lpwstr>
  </property>
  <property fmtid="{D5CDD505-2E9C-101B-9397-08002B2CF9AE}" pid="36" name="Objective-FOI Exemption">
    <vt:lpwstr>Release</vt:lpwstr>
  </property>
  <property fmtid="{D5CDD505-2E9C-101B-9397-08002B2CF9AE}" pid="37" name="Objective-DPA Exemption">
    <vt:lpwstr>Release</vt:lpwstr>
  </property>
  <property fmtid="{D5CDD505-2E9C-101B-9397-08002B2CF9AE}" pid="38" name="Objective-Justification">
    <vt:lpwstr/>
  </property>
  <property fmtid="{D5CDD505-2E9C-101B-9397-08002B2CF9AE}" pid="39" name="Objective-Date of Original">
    <vt:lpwstr/>
  </property>
  <property fmtid="{D5CDD505-2E9C-101B-9397-08002B2CF9AE}" pid="40" name="Objective-Sensitivity Review Date">
    <vt:lpwstr/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